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Sheet1!$B$63:$D$153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3" i="1" l="1"/>
  <c r="C148" i="1"/>
  <c r="C145" i="1"/>
  <c r="C116" i="1"/>
  <c r="C143" i="1"/>
  <c r="H29" i="1"/>
  <c r="H52" i="1"/>
  <c r="H38" i="1"/>
  <c r="I24" i="1"/>
  <c r="I25" i="1" s="1"/>
  <c r="H47" i="1"/>
  <c r="H57" i="1"/>
  <c r="H31" i="1"/>
  <c r="H15" i="1"/>
  <c r="H18" i="1" l="1"/>
  <c r="H32" i="1"/>
  <c r="H36" i="1" l="1"/>
  <c r="H37" i="1" l="1"/>
  <c r="H14" i="1"/>
  <c r="H30" i="1" l="1"/>
  <c r="H51" i="1" l="1"/>
  <c r="H13" i="1" s="1"/>
  <c r="H59" i="1" l="1"/>
</calcChain>
</file>

<file path=xl/sharedStrings.xml><?xml version="1.0" encoding="utf-8"?>
<sst xmlns="http://schemas.openxmlformats.org/spreadsheetml/2006/main" count="235" uniqueCount="150">
  <si>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</si>
  <si>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</si>
  <si>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</si>
  <si>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</si>
  <si>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</si>
  <si>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</si>
  <si>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</si>
  <si>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</si>
  <si>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</si>
  <si>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</si>
  <si>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</si>
  <si>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</si>
  <si>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</si>
  <si>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</si>
  <si>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</si>
  <si>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</si>
  <si>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</si>
  <si>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</si>
  <si>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</si>
  <si>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</si>
  <si>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</si>
  <si>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</si>
  <si>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</si>
  <si>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</si>
  <si>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</si>
  <si>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</si>
  <si>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</si>
  <si>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</si>
  <si>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</si>
  <si>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</si>
  <si>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Dana:06.05.2021.</t>
  </si>
  <si>
    <t>Primljena i neutrošena participacija od 06.05.2021.</t>
  </si>
  <si>
    <t>Dana 06.05.2021.godine Dom zdravlja Požarevac je izvršio plaćanje prema dobavljačima:</t>
  </si>
  <si>
    <t>AMD Pobeda</t>
  </si>
  <si>
    <t>Auto centar Toplica</t>
  </si>
  <si>
    <t>Dubrava D</t>
  </si>
  <si>
    <t>Elektroluks-012</t>
  </si>
  <si>
    <t>Family Kalčić</t>
  </si>
  <si>
    <t>Infolab</t>
  </si>
  <si>
    <t>Kockica</t>
  </si>
  <si>
    <t>Mercator-S</t>
  </si>
  <si>
    <t>NIPD Reč naroda</t>
  </si>
  <si>
    <t>Onoff</t>
  </si>
  <si>
    <t xml:space="preserve">Print </t>
  </si>
  <si>
    <t>Pro centar</t>
  </si>
  <si>
    <t>Razvigor</t>
  </si>
  <si>
    <t>Sa graf</t>
  </si>
  <si>
    <t>Servis računara</t>
  </si>
  <si>
    <t>Sektor</t>
  </si>
  <si>
    <t>SBB</t>
  </si>
  <si>
    <t>Superlab</t>
  </si>
  <si>
    <t>TNT Team</t>
  </si>
  <si>
    <t>Telenor</t>
  </si>
  <si>
    <t>Tehnomarket</t>
  </si>
  <si>
    <t>Vujić STR</t>
  </si>
  <si>
    <t>Šiler</t>
  </si>
  <si>
    <t>Šrako</t>
  </si>
  <si>
    <t>Promedia</t>
  </si>
  <si>
    <t>Dunav osiguranje</t>
  </si>
  <si>
    <t>Generali Osiguranje Srbija a.d.o</t>
  </si>
  <si>
    <t>Eldent servis</t>
  </si>
  <si>
    <t>Print SR</t>
  </si>
  <si>
    <t>Vetmetal</t>
  </si>
  <si>
    <t>4/2021</t>
  </si>
  <si>
    <t>21-F02-00223</t>
  </si>
  <si>
    <t>21-F02-00248</t>
  </si>
  <si>
    <t>11/2021</t>
  </si>
  <si>
    <t>9791FAMP472MPM21</t>
  </si>
  <si>
    <t>9720famp517mpm21</t>
  </si>
  <si>
    <t>21-MPR01100042</t>
  </si>
  <si>
    <t>21-MPR01100048</t>
  </si>
  <si>
    <t>21-MPR01100053</t>
  </si>
  <si>
    <t>21-MPR01100056</t>
  </si>
  <si>
    <t>5213-2021-TU-0270</t>
  </si>
  <si>
    <t>6796</t>
  </si>
  <si>
    <t>17620-24-414</t>
  </si>
  <si>
    <t>17620-24-422</t>
  </si>
  <si>
    <t>17620-24-483</t>
  </si>
  <si>
    <t>17620-24-521</t>
  </si>
  <si>
    <t>244/21</t>
  </si>
  <si>
    <t>4/21</t>
  </si>
  <si>
    <t>5/21</t>
  </si>
  <si>
    <t>6/21</t>
  </si>
  <si>
    <t>3159/21</t>
  </si>
  <si>
    <t>3160/21</t>
  </si>
  <si>
    <t>3161/21</t>
  </si>
  <si>
    <t>3163/21</t>
  </si>
  <si>
    <t>3164/21</t>
  </si>
  <si>
    <t>3165/21</t>
  </si>
  <si>
    <t>3180/21</t>
  </si>
  <si>
    <t>3181/21</t>
  </si>
  <si>
    <t>3182/21</t>
  </si>
  <si>
    <t>30/21</t>
  </si>
  <si>
    <t>3197/21</t>
  </si>
  <si>
    <t>3191/21</t>
  </si>
  <si>
    <t>3188/21</t>
  </si>
  <si>
    <t>3184/21</t>
  </si>
  <si>
    <t>3185/21</t>
  </si>
  <si>
    <t>3186/21</t>
  </si>
  <si>
    <t>3187/21</t>
  </si>
  <si>
    <t>3189/21</t>
  </si>
  <si>
    <t>3190/21</t>
  </si>
  <si>
    <t>3212/21</t>
  </si>
  <si>
    <t>3213/21</t>
  </si>
  <si>
    <t>3214/21</t>
  </si>
  <si>
    <t>3215/21</t>
  </si>
  <si>
    <t>3216/21</t>
  </si>
  <si>
    <t>3234/21</t>
  </si>
  <si>
    <t>3235/21</t>
  </si>
  <si>
    <t>3254/21</t>
  </si>
  <si>
    <t>3253/21</t>
  </si>
  <si>
    <t>325/21</t>
  </si>
  <si>
    <t>3259/21</t>
  </si>
  <si>
    <t>3260/21</t>
  </si>
  <si>
    <t>21-311-000164</t>
  </si>
  <si>
    <t>21-311-000150</t>
  </si>
  <si>
    <t>48/21</t>
  </si>
  <si>
    <t>33/21</t>
  </si>
  <si>
    <t>35/21</t>
  </si>
  <si>
    <t>R-0066-21</t>
  </si>
  <si>
    <t>21-RN001000566</t>
  </si>
  <si>
    <t>21RN001000618</t>
  </si>
  <si>
    <t>103012731202103</t>
  </si>
  <si>
    <t>901205987202103</t>
  </si>
  <si>
    <t>196010620202103</t>
  </si>
  <si>
    <t>F21-33457</t>
  </si>
  <si>
    <t>00044/2021</t>
  </si>
  <si>
    <t>31-02768253-2103</t>
  </si>
  <si>
    <t>090-1/21</t>
  </si>
  <si>
    <t>496</t>
  </si>
  <si>
    <t>542</t>
  </si>
  <si>
    <t>21-RN002000144</t>
  </si>
  <si>
    <t>21-RN002000160</t>
  </si>
  <si>
    <t>509892</t>
  </si>
  <si>
    <t>RO-5562/21</t>
  </si>
  <si>
    <t>51-1147-5012320</t>
  </si>
  <si>
    <t>0011147010669713000</t>
  </si>
  <si>
    <t>0011147010669746000</t>
  </si>
  <si>
    <t>0011147010669724000</t>
  </si>
  <si>
    <t>0011147010669735000</t>
  </si>
  <si>
    <t>D-1297/2020</t>
  </si>
  <si>
    <t>03-01-030280-586238</t>
  </si>
  <si>
    <t>22/21</t>
  </si>
  <si>
    <t>34/21</t>
  </si>
  <si>
    <t>3162/21</t>
  </si>
  <si>
    <t>2100656</t>
  </si>
  <si>
    <t>UKUPNO MATERIJALNI TROŠKOVI</t>
  </si>
  <si>
    <t>UKUPNO MATERIJALNI TROŠKOVI-PARTICUPACIJA</t>
  </si>
  <si>
    <t>UKUPNO MATERIJALNI TROŠKOVI-ZUBNO</t>
  </si>
  <si>
    <t>UKUPNO MATERIJALNI TROŠKOVI-ZUBNO-PARTICIPACIJA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</si>
</sst>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70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0" fontId="6" fillId="0" borderId="1" xfId="1" applyBorder="1"/>
    <xf numFmtId="0" fontId="9" fillId="0" borderId="5" xfId="0" applyFont="1" applyFill="1" applyBorder="1" applyAlignment="1">
      <alignment wrapText="1"/>
    </xf>
    <xf numFmtId="0" fontId="10" fillId="0" borderId="1" xfId="1" applyFont="1" applyBorder="1"/>
    <xf numFmtId="4" fontId="6" fillId="0" borderId="1" xfId="1" applyNumberFormat="1" applyBorder="1"/>
    <xf numFmtId="49" fontId="6" fillId="0" borderId="1" xfId="1" applyNumberFormat="1" applyBorder="1"/>
    <xf numFmtId="4" fontId="6" fillId="0" borderId="1" xfId="1" applyNumberFormat="1" applyFont="1" applyBorder="1"/>
    <xf numFmtId="4" fontId="10" fillId="0" borderId="1" xfId="1" applyNumberFormat="1" applyFont="1" applyFill="1" applyBorder="1"/>
    <xf numFmtId="4" fontId="9" fillId="0" borderId="6" xfId="0" applyNumberFormat="1" applyFont="1" applyBorder="1" applyAlignment="1">
      <alignment wrapText="1"/>
    </xf>
    <xf numFmtId="49" fontId="12" fillId="0" borderId="6" xfId="0" applyNumberFormat="1" applyFont="1" applyBorder="1" applyAlignment="1">
      <alignment wrapText="1"/>
    </xf>
    <xf numFmtId="49" fontId="10" fillId="0" borderId="1" xfId="1" applyNumberFormat="1" applyFont="1" applyBorder="1"/>
    <xf numFmtId="0" fontId="11" fillId="0" borderId="1" xfId="1" applyFont="1" applyBorder="1" applyAlignment="1">
      <alignment horizontal="center"/>
    </xf>
    <xf numFmtId="166" fontId="0" fillId="0" borderId="0" xfId="0" applyNumberFormat="1" applyBorder="1"/>
    <xf numFmtId="4" fontId="9" fillId="0" borderId="7" xfId="0" applyNumberFormat="1" applyFont="1" applyBorder="1" applyAlignment="1">
      <alignment wrapText="1"/>
    </xf>
    <xf numFmtId="166" fontId="11" fillId="0" borderId="2" xfId="1" applyNumberFormat="1" applyFont="1" applyBorder="1"/>
    <xf numFmtId="4" fontId="6" fillId="0" borderId="2" xfId="1" applyNumberFormat="1" applyBorder="1"/>
    <xf numFmtId="4" fontId="10" fillId="0" borderId="2" xfId="1" applyNumberFormat="1" applyFont="1" applyFill="1" applyBorder="1"/>
    <xf numFmtId="4" fontId="11" fillId="0" borderId="2" xfId="1" applyNumberFormat="1" applyFont="1" applyFill="1" applyBorder="1"/>
    <xf numFmtId="49" fontId="12" fillId="0" borderId="8" xfId="0" applyNumberFormat="1" applyFont="1" applyBorder="1" applyAlignment="1">
      <alignment wrapText="1"/>
    </xf>
    <xf numFmtId="49" fontId="12" fillId="0" borderId="1" xfId="0" applyNumberFormat="1" applyFont="1" applyBorder="1" applyAlignment="1">
      <alignment wrapText="1"/>
    </xf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3"/>
  <sheetViews>
    <sheetView tabSelected="1" topLeftCell="B63" zoomScaleNormal="100" workbookViewId="0">
      <selection activeCell="B63" sqref="B63:D153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10"/>
      <c r="J7" s="10"/>
    </row>
    <row r="8" spans="2:15" x14ac:dyDescent="0.25">
      <c r="B8" s="53" t="s">
        <v>30</v>
      </c>
      <c r="C8" s="53"/>
      <c r="D8" s="53"/>
      <c r="E8" s="53"/>
      <c r="F8" s="53"/>
      <c r="G8" s="53"/>
      <c r="H8" s="53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58" t="s">
        <v>4</v>
      </c>
      <c r="C11" s="59"/>
      <c r="D11" s="59"/>
      <c r="E11" s="59"/>
      <c r="F11" s="60"/>
      <c r="G11" s="1" t="s">
        <v>5</v>
      </c>
      <c r="H11" s="1" t="s">
        <v>6</v>
      </c>
      <c r="I11" s="10"/>
      <c r="J11" s="10"/>
      <c r="K11" s="54"/>
      <c r="L11" s="54"/>
      <c r="M11" s="54"/>
      <c r="N11" s="54"/>
      <c r="O11" s="54"/>
    </row>
    <row r="12" spans="2:15" x14ac:dyDescent="0.25">
      <c r="B12" s="56" t="s">
        <v>7</v>
      </c>
      <c r="C12" s="56"/>
      <c r="D12" s="56"/>
      <c r="E12" s="56"/>
      <c r="F12" s="56"/>
      <c r="G12" s="18">
        <v>44322</v>
      </c>
      <c r="H12" s="14">
        <v>1864830.88</v>
      </c>
      <c r="I12" s="10"/>
      <c r="J12" s="10"/>
      <c r="K12" s="8"/>
      <c r="L12" s="8"/>
      <c r="M12" s="8"/>
      <c r="N12" s="8"/>
      <c r="O12" s="8"/>
    </row>
    <row r="13" spans="2:15" x14ac:dyDescent="0.25">
      <c r="B13" s="55" t="s">
        <v>8</v>
      </c>
      <c r="C13" s="55"/>
      <c r="D13" s="55"/>
      <c r="E13" s="55"/>
      <c r="F13" s="55"/>
      <c r="G13" s="19">
        <v>44322</v>
      </c>
      <c r="H13" s="2">
        <f>H14+H30-H37-H51</f>
        <v>1858631.6499999976</v>
      </c>
      <c r="I13" s="10"/>
      <c r="J13" s="10"/>
      <c r="K13" s="8"/>
      <c r="L13" s="8"/>
      <c r="M13" s="8"/>
      <c r="N13" s="8"/>
      <c r="O13" s="8"/>
    </row>
    <row r="14" spans="2:15" x14ac:dyDescent="0.25">
      <c r="B14" s="57" t="s">
        <v>9</v>
      </c>
      <c r="C14" s="57"/>
      <c r="D14" s="57"/>
      <c r="E14" s="57"/>
      <c r="F14" s="57"/>
      <c r="G14" s="20">
        <v>44322</v>
      </c>
      <c r="H14" s="3">
        <f>H15+H16+H17+H18+H19+H20+H21+H22+H23+H24+H25+H26+H27+H29+H28</f>
        <v>2973124.5899999975</v>
      </c>
      <c r="I14" s="10"/>
      <c r="J14" s="10"/>
      <c r="K14" s="8"/>
      <c r="L14" s="8"/>
      <c r="M14" s="8"/>
      <c r="N14" s="8"/>
      <c r="O14" s="8"/>
    </row>
    <row r="15" spans="2:15" x14ac:dyDescent="0.25">
      <c r="B15" s="45" t="s">
        <v>10</v>
      </c>
      <c r="C15" s="46"/>
      <c r="D15" s="46"/>
      <c r="E15" s="46"/>
      <c r="F15" s="47"/>
      <c r="G15" s="21"/>
      <c r="H15" s="11">
        <f>32540796.9-32439976.89</f>
        <v>100820.00999999791</v>
      </c>
      <c r="I15" s="10"/>
      <c r="J15" s="10"/>
      <c r="K15" s="7"/>
    </row>
    <row r="16" spans="2:15" x14ac:dyDescent="0.25">
      <c r="B16" s="45" t="s">
        <v>11</v>
      </c>
      <c r="C16" s="46"/>
      <c r="D16" s="46"/>
      <c r="E16" s="46"/>
      <c r="F16" s="47"/>
      <c r="G16" s="21"/>
      <c r="H16" s="11">
        <v>0</v>
      </c>
      <c r="I16" s="10"/>
      <c r="J16" s="10"/>
      <c r="K16" s="7"/>
    </row>
    <row r="17" spans="2:12" x14ac:dyDescent="0.25">
      <c r="B17" s="45" t="s">
        <v>12</v>
      </c>
      <c r="C17" s="46"/>
      <c r="D17" s="46"/>
      <c r="E17" s="46"/>
      <c r="F17" s="47"/>
      <c r="G17" s="21"/>
      <c r="H17" s="11">
        <v>0</v>
      </c>
      <c r="I17" s="10"/>
      <c r="J17" s="10"/>
      <c r="K17" s="7"/>
    </row>
    <row r="18" spans="2:12" x14ac:dyDescent="0.25">
      <c r="B18" s="45" t="s">
        <v>13</v>
      </c>
      <c r="C18" s="46"/>
      <c r="D18" s="46"/>
      <c r="E18" s="46"/>
      <c r="F18" s="47"/>
      <c r="G18" s="21"/>
      <c r="H18" s="9">
        <f>1068667-8888.88-0.2+1068667-1202188.82-22889-526-31212.28-5544.78+1068667-25000-1262675.83-14666.8-13216.67+48260.01-6551.11+57634.4+1066667-31034-1174312.49-7079.66-13333.32-23628.54-31320.05-5545+1068667</f>
        <v>1567615.9799999995</v>
      </c>
      <c r="I18" s="10"/>
      <c r="J18" s="10"/>
      <c r="K18" s="7"/>
      <c r="L18" s="7"/>
    </row>
    <row r="19" spans="2:12" x14ac:dyDescent="0.25">
      <c r="B19" s="45" t="s">
        <v>14</v>
      </c>
      <c r="C19" s="46"/>
      <c r="D19" s="46"/>
      <c r="E19" s="46"/>
      <c r="F19" s="47"/>
      <c r="G19" s="21"/>
      <c r="H19" s="9">
        <v>0</v>
      </c>
      <c r="I19" s="10"/>
      <c r="J19" s="10"/>
      <c r="K19" s="7"/>
      <c r="L19" s="7"/>
    </row>
    <row r="20" spans="2:12" x14ac:dyDescent="0.25">
      <c r="B20" s="45" t="s">
        <v>15</v>
      </c>
      <c r="C20" s="46"/>
      <c r="D20" s="46"/>
      <c r="E20" s="46"/>
      <c r="F20" s="47"/>
      <c r="G20" s="21"/>
      <c r="H20" s="9">
        <v>0</v>
      </c>
      <c r="I20" s="10"/>
      <c r="J20" s="10"/>
    </row>
    <row r="21" spans="2:12" x14ac:dyDescent="0.25">
      <c r="B21" s="45" t="s">
        <v>16</v>
      </c>
      <c r="C21" s="46"/>
      <c r="D21" s="46"/>
      <c r="E21" s="46"/>
      <c r="F21" s="47"/>
      <c r="G21" s="21"/>
      <c r="H21" s="9">
        <v>0</v>
      </c>
      <c r="I21" s="10"/>
      <c r="J21" s="10"/>
    </row>
    <row r="22" spans="2:12" x14ac:dyDescent="0.25">
      <c r="B22" s="45" t="s">
        <v>17</v>
      </c>
      <c r="C22" s="46"/>
      <c r="D22" s="46"/>
      <c r="E22" s="46"/>
      <c r="F22" s="47"/>
      <c r="G22" s="21"/>
      <c r="H22" s="9">
        <v>0</v>
      </c>
      <c r="I22" s="10"/>
      <c r="J22" s="10"/>
    </row>
    <row r="23" spans="2:12" x14ac:dyDescent="0.25">
      <c r="B23" s="45" t="s">
        <v>18</v>
      </c>
      <c r="C23" s="46"/>
      <c r="D23" s="46"/>
      <c r="E23" s="46"/>
      <c r="F23" s="47"/>
      <c r="G23" s="21"/>
      <c r="H23" s="9">
        <v>0</v>
      </c>
      <c r="I23" s="10"/>
      <c r="J23" s="10"/>
    </row>
    <row r="24" spans="2:12" x14ac:dyDescent="0.25">
      <c r="B24" s="45" t="s">
        <v>19</v>
      </c>
      <c r="C24" s="46"/>
      <c r="D24" s="46"/>
      <c r="E24" s="46"/>
      <c r="F24" s="47"/>
      <c r="G24" s="21"/>
      <c r="H24" s="9">
        <v>1089916.6499999999</v>
      </c>
      <c r="I24" s="9">
        <f>1028660.77+80803.52</f>
        <v>1109464.29</v>
      </c>
      <c r="J24" s="10"/>
      <c r="K24" s="10"/>
      <c r="L24" s="7"/>
    </row>
    <row r="25" spans="2:12" x14ac:dyDescent="0.25">
      <c r="B25" s="45" t="s">
        <v>20</v>
      </c>
      <c r="C25" s="46"/>
      <c r="D25" s="46"/>
      <c r="E25" s="46"/>
      <c r="F25" s="47"/>
      <c r="G25" s="21"/>
      <c r="H25" s="9">
        <v>0</v>
      </c>
      <c r="I25" s="10">
        <f>I24-H24</f>
        <v>19547.64000000013</v>
      </c>
      <c r="J25" s="10"/>
      <c r="K25" s="10"/>
      <c r="L25" s="7"/>
    </row>
    <row r="26" spans="2:12" x14ac:dyDescent="0.25">
      <c r="B26" s="45" t="s">
        <v>21</v>
      </c>
      <c r="C26" s="46"/>
      <c r="D26" s="46"/>
      <c r="E26" s="46"/>
      <c r="F26" s="47"/>
      <c r="G26" s="21"/>
      <c r="H26" s="9">
        <v>0</v>
      </c>
      <c r="I26" s="10"/>
      <c r="J26" s="10"/>
      <c r="K26" s="7"/>
    </row>
    <row r="27" spans="2:12" x14ac:dyDescent="0.25">
      <c r="B27" s="45" t="s">
        <v>22</v>
      </c>
      <c r="C27" s="46"/>
      <c r="D27" s="46"/>
      <c r="E27" s="46"/>
      <c r="F27" s="47"/>
      <c r="G27" s="21"/>
      <c r="H27" s="9">
        <v>0</v>
      </c>
      <c r="I27" s="10"/>
      <c r="J27" s="10"/>
      <c r="K27" s="7"/>
      <c r="L27" s="7"/>
    </row>
    <row r="28" spans="2:12" x14ac:dyDescent="0.25">
      <c r="B28" s="45" t="s">
        <v>29</v>
      </c>
      <c r="C28" s="46"/>
      <c r="D28" s="46"/>
      <c r="E28" s="46"/>
      <c r="F28" s="47"/>
      <c r="G28" s="21"/>
      <c r="H28" s="9">
        <v>124560</v>
      </c>
      <c r="I28" s="10"/>
      <c r="J28" s="10"/>
      <c r="K28" s="7"/>
      <c r="L28" s="7"/>
    </row>
    <row r="29" spans="2:12" x14ac:dyDescent="0.25">
      <c r="B29" s="45" t="s">
        <v>31</v>
      </c>
      <c r="C29" s="46"/>
      <c r="D29" s="46"/>
      <c r="E29" s="46"/>
      <c r="F29" s="47"/>
      <c r="G29" s="21"/>
      <c r="H29" s="9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+7750+2000+4250+1250+6100+950-172000+8000+800+3900+1650-3300+1200+7600-4848-9838.56+6550+2350+5100+1850+3650+850+8600+1550+4700+1550+1100+5050-3636+5850+1050+6650+1550+25000-58479.01+5300+2150+6750+1700+4300+1000+6400+2250-6060+1800+1200+6700+950-40975.01+5650+543+1400-22054.68+3900+1550+4250+1000+3850+1200+4300+1300-1212+4550+1500-16188+4200+1500-1212+4600+1050-2424+2850+1700+9100+1050+6150+950-2243+1700+1500+5550+1400+4700+1050-4142+6600+1250+2750+650-36644.1+5350+1450+1850+1500+4050+1550+1950+4050+6250+2200+5550+2200-63668.77-879.66+6750+2550+4850+2150+4150+2350-28152+4300+1400-4297+3650+1550+6000+650+5350+2100-8665.56+4200+1950-8711.7+74800+1100+8100</f>
        <v>90211.95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44322</v>
      </c>
      <c r="H30" s="3">
        <f>H31+H32+H33+H34+H35+H36</f>
        <v>359758.43000000028</v>
      </c>
      <c r="I30" s="10"/>
      <c r="J30" s="10"/>
      <c r="K30" s="7"/>
    </row>
    <row r="31" spans="2:12" x14ac:dyDescent="0.25">
      <c r="B31" s="45" t="s">
        <v>10</v>
      </c>
      <c r="C31" s="46"/>
      <c r="D31" s="46"/>
      <c r="E31" s="46"/>
      <c r="F31" s="47"/>
      <c r="G31" s="22"/>
      <c r="H31" s="11">
        <f>2976712.7-2967305.63</f>
        <v>9407.070000000298</v>
      </c>
      <c r="I31" s="10"/>
      <c r="J31" s="10"/>
      <c r="K31" s="7"/>
    </row>
    <row r="32" spans="2:12" x14ac:dyDescent="0.25">
      <c r="B32" s="45" t="s">
        <v>13</v>
      </c>
      <c r="C32" s="46"/>
      <c r="D32" s="46"/>
      <c r="E32" s="46"/>
      <c r="F32" s="47"/>
      <c r="G32" s="22"/>
      <c r="H32" s="9">
        <f>135083.33+135083.33-149724.79+135083.33-147556.67-6551.11+135083.33-151828.88+135083.33</f>
        <v>219755.19999999992</v>
      </c>
      <c r="I32" s="15"/>
      <c r="J32" s="10"/>
      <c r="K32" s="7"/>
    </row>
    <row r="33" spans="2:13" x14ac:dyDescent="0.25">
      <c r="B33" s="45" t="s">
        <v>19</v>
      </c>
      <c r="C33" s="46"/>
      <c r="D33" s="46"/>
      <c r="E33" s="46"/>
      <c r="F33" s="47"/>
      <c r="G33" s="22"/>
      <c r="H33" s="9">
        <v>40250</v>
      </c>
      <c r="I33" s="10"/>
      <c r="J33" s="10"/>
      <c r="K33" s="7"/>
      <c r="L33" s="7"/>
      <c r="M33" s="7"/>
    </row>
    <row r="34" spans="2:13" x14ac:dyDescent="0.25">
      <c r="B34" s="45" t="s">
        <v>21</v>
      </c>
      <c r="C34" s="46"/>
      <c r="D34" s="46"/>
      <c r="E34" s="46"/>
      <c r="F34" s="47"/>
      <c r="G34" s="22"/>
      <c r="H34" s="9">
        <v>0</v>
      </c>
      <c r="I34" s="10"/>
      <c r="J34" s="10"/>
    </row>
    <row r="35" spans="2:13" x14ac:dyDescent="0.25">
      <c r="B35" s="45" t="s">
        <v>22</v>
      </c>
      <c r="C35" s="46"/>
      <c r="D35" s="46"/>
      <c r="E35" s="46"/>
      <c r="F35" s="47"/>
      <c r="G35" s="22"/>
      <c r="H35" s="9">
        <v>0</v>
      </c>
      <c r="I35" s="10"/>
      <c r="J35" s="10"/>
    </row>
    <row r="36" spans="2:13" x14ac:dyDescent="0.25">
      <c r="B36" s="45" t="s">
        <v>31</v>
      </c>
      <c r="C36" s="46"/>
      <c r="D36" s="46"/>
      <c r="E36" s="46"/>
      <c r="F36" s="47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</f>
        <v>90346.16</v>
      </c>
      <c r="I36" s="10"/>
      <c r="J36" s="10"/>
    </row>
    <row r="37" spans="2:13" x14ac:dyDescent="0.25">
      <c r="B37" s="64" t="s">
        <v>24</v>
      </c>
      <c r="C37" s="65"/>
      <c r="D37" s="65"/>
      <c r="E37" s="65"/>
      <c r="F37" s="66"/>
      <c r="G37" s="23">
        <v>44322</v>
      </c>
      <c r="H37" s="4">
        <f>SUM(H38:H50)</f>
        <v>1334844.3</v>
      </c>
      <c r="I37" s="10"/>
      <c r="J37" s="10"/>
    </row>
    <row r="38" spans="2:13" x14ac:dyDescent="0.25">
      <c r="B38" s="45" t="s">
        <v>10</v>
      </c>
      <c r="C38" s="46"/>
      <c r="D38" s="46"/>
      <c r="E38" s="46"/>
      <c r="F38" s="47"/>
      <c r="G38" s="21"/>
      <c r="H38" s="11">
        <f>6248.93+94571.08</f>
        <v>100820.01000000001</v>
      </c>
      <c r="I38" s="10"/>
      <c r="J38" s="10"/>
    </row>
    <row r="39" spans="2:13" x14ac:dyDescent="0.25">
      <c r="B39" s="45" t="s">
        <v>11</v>
      </c>
      <c r="C39" s="46"/>
      <c r="D39" s="46"/>
      <c r="E39" s="46"/>
      <c r="F39" s="47"/>
      <c r="G39" s="21"/>
      <c r="H39" s="11">
        <v>0</v>
      </c>
      <c r="I39" s="10"/>
      <c r="J39" s="10"/>
    </row>
    <row r="40" spans="2:13" x14ac:dyDescent="0.25">
      <c r="B40" s="45" t="s">
        <v>12</v>
      </c>
      <c r="C40" s="46"/>
      <c r="D40" s="46"/>
      <c r="E40" s="46"/>
      <c r="F40" s="47"/>
      <c r="G40" s="21"/>
      <c r="H40" s="11">
        <v>0</v>
      </c>
      <c r="I40" s="10"/>
      <c r="J40" s="10"/>
    </row>
    <row r="41" spans="2:13" x14ac:dyDescent="0.25">
      <c r="B41" s="45" t="s">
        <v>13</v>
      </c>
      <c r="C41" s="46"/>
      <c r="D41" s="46"/>
      <c r="E41" s="46"/>
      <c r="F41" s="47"/>
      <c r="G41" s="21"/>
      <c r="H41" s="11">
        <v>0</v>
      </c>
      <c r="I41" s="10"/>
      <c r="J41" s="10"/>
      <c r="L41" s="7"/>
    </row>
    <row r="42" spans="2:13" x14ac:dyDescent="0.25">
      <c r="B42" s="45" t="s">
        <v>14</v>
      </c>
      <c r="C42" s="46"/>
      <c r="D42" s="46"/>
      <c r="E42" s="46"/>
      <c r="F42" s="47"/>
      <c r="G42" s="21"/>
      <c r="H42" s="11">
        <v>0</v>
      </c>
      <c r="I42" s="10"/>
      <c r="J42" s="10"/>
      <c r="L42" s="7"/>
    </row>
    <row r="43" spans="2:13" x14ac:dyDescent="0.25">
      <c r="B43" s="45" t="s">
        <v>15</v>
      </c>
      <c r="C43" s="46"/>
      <c r="D43" s="46"/>
      <c r="E43" s="46"/>
      <c r="F43" s="47"/>
      <c r="G43" s="21"/>
      <c r="H43" s="9">
        <v>0</v>
      </c>
      <c r="I43" s="10"/>
      <c r="J43" s="10"/>
    </row>
    <row r="44" spans="2:13" x14ac:dyDescent="0.25">
      <c r="B44" s="45" t="s">
        <v>16</v>
      </c>
      <c r="C44" s="46"/>
      <c r="D44" s="46"/>
      <c r="E44" s="46"/>
      <c r="F44" s="47"/>
      <c r="G44" s="21"/>
      <c r="H44" s="9">
        <v>0</v>
      </c>
      <c r="I44" s="10"/>
      <c r="J44" s="10"/>
      <c r="L44" s="7"/>
    </row>
    <row r="45" spans="2:13" x14ac:dyDescent="0.25">
      <c r="B45" s="45" t="s">
        <v>17</v>
      </c>
      <c r="C45" s="46"/>
      <c r="D45" s="46"/>
      <c r="E45" s="46"/>
      <c r="F45" s="47"/>
      <c r="G45" s="21"/>
      <c r="H45" s="9">
        <v>0</v>
      </c>
      <c r="I45" s="10"/>
      <c r="J45" s="10"/>
    </row>
    <row r="46" spans="2:13" x14ac:dyDescent="0.25">
      <c r="B46" s="45" t="s">
        <v>18</v>
      </c>
      <c r="C46" s="46"/>
      <c r="D46" s="46"/>
      <c r="E46" s="46"/>
      <c r="F46" s="47"/>
      <c r="G46" s="21"/>
      <c r="H46" s="9">
        <v>0</v>
      </c>
      <c r="I46" s="10"/>
      <c r="J46" s="10"/>
    </row>
    <row r="47" spans="2:13" x14ac:dyDescent="0.25">
      <c r="B47" s="45" t="s">
        <v>19</v>
      </c>
      <c r="C47" s="46"/>
      <c r="D47" s="46"/>
      <c r="E47" s="46"/>
      <c r="F47" s="47"/>
      <c r="G47" s="21"/>
      <c r="H47" s="9">
        <f>1028660.77+80803.52</f>
        <v>1109464.29</v>
      </c>
      <c r="I47" s="10"/>
      <c r="J47" s="10"/>
    </row>
    <row r="48" spans="2:13" x14ac:dyDescent="0.25">
      <c r="B48" s="45" t="s">
        <v>21</v>
      </c>
      <c r="C48" s="46"/>
      <c r="D48" s="46"/>
      <c r="E48" s="46"/>
      <c r="F48" s="47"/>
      <c r="G48" s="21"/>
      <c r="H48" s="9">
        <v>0</v>
      </c>
      <c r="I48" s="10"/>
      <c r="J48" s="10"/>
    </row>
    <row r="49" spans="2:12" x14ac:dyDescent="0.25">
      <c r="B49" s="45" t="s">
        <v>22</v>
      </c>
      <c r="C49" s="46"/>
      <c r="D49" s="46"/>
      <c r="E49" s="46"/>
      <c r="F49" s="47"/>
      <c r="G49" s="21"/>
      <c r="H49" s="9">
        <v>0</v>
      </c>
      <c r="I49" s="10"/>
      <c r="J49" s="10"/>
      <c r="K49" s="7"/>
    </row>
    <row r="50" spans="2:12" x14ac:dyDescent="0.25">
      <c r="B50" s="45" t="s">
        <v>29</v>
      </c>
      <c r="C50" s="46"/>
      <c r="D50" s="46"/>
      <c r="E50" s="46"/>
      <c r="F50" s="47"/>
      <c r="G50" s="21"/>
      <c r="H50" s="9">
        <v>124560</v>
      </c>
      <c r="I50" s="10"/>
      <c r="J50" s="10"/>
      <c r="K50" s="7"/>
    </row>
    <row r="51" spans="2:12" x14ac:dyDescent="0.25">
      <c r="B51" s="64" t="s">
        <v>25</v>
      </c>
      <c r="C51" s="65"/>
      <c r="D51" s="65"/>
      <c r="E51" s="65"/>
      <c r="F51" s="66"/>
      <c r="G51" s="23">
        <v>44322</v>
      </c>
      <c r="H51" s="4">
        <f>SUM(H52:H56)</f>
        <v>139407.07</v>
      </c>
      <c r="I51" s="10"/>
      <c r="J51" s="10"/>
    </row>
    <row r="52" spans="2:12" x14ac:dyDescent="0.25">
      <c r="B52" s="45" t="s">
        <v>10</v>
      </c>
      <c r="C52" s="46"/>
      <c r="D52" s="46"/>
      <c r="E52" s="46"/>
      <c r="F52" s="47"/>
      <c r="G52" s="22"/>
      <c r="H52" s="11">
        <f>9407.07</f>
        <v>9407.07</v>
      </c>
      <c r="I52" s="10"/>
      <c r="J52" s="10"/>
    </row>
    <row r="53" spans="2:12" x14ac:dyDescent="0.25">
      <c r="B53" s="45" t="s">
        <v>13</v>
      </c>
      <c r="C53" s="46"/>
      <c r="D53" s="46"/>
      <c r="E53" s="46"/>
      <c r="F53" s="47"/>
      <c r="G53" s="22"/>
      <c r="H53" s="11">
        <v>0</v>
      </c>
      <c r="I53" s="10"/>
      <c r="J53" s="10"/>
    </row>
    <row r="54" spans="2:12" x14ac:dyDescent="0.25">
      <c r="B54" s="45" t="s">
        <v>19</v>
      </c>
      <c r="C54" s="46"/>
      <c r="D54" s="46"/>
      <c r="E54" s="46"/>
      <c r="F54" s="47"/>
      <c r="G54" s="22"/>
      <c r="H54" s="9">
        <v>130000</v>
      </c>
      <c r="I54" s="10"/>
      <c r="J54" s="10"/>
    </row>
    <row r="55" spans="2:12" x14ac:dyDescent="0.25">
      <c r="B55" s="45" t="s">
        <v>21</v>
      </c>
      <c r="C55" s="46"/>
      <c r="D55" s="46"/>
      <c r="E55" s="46"/>
      <c r="F55" s="47"/>
      <c r="G55" s="22"/>
      <c r="H55" s="2">
        <v>0</v>
      </c>
      <c r="I55" s="10"/>
      <c r="J55" s="10"/>
      <c r="K55" s="7"/>
    </row>
    <row r="56" spans="2:12" x14ac:dyDescent="0.25">
      <c r="B56" s="45" t="s">
        <v>22</v>
      </c>
      <c r="C56" s="46"/>
      <c r="D56" s="46"/>
      <c r="E56" s="46"/>
      <c r="F56" s="47"/>
      <c r="G56" s="22"/>
      <c r="H56" s="9">
        <v>0</v>
      </c>
      <c r="I56" s="10"/>
      <c r="J56" s="10"/>
    </row>
    <row r="57" spans="2:12" x14ac:dyDescent="0.25">
      <c r="B57" s="67" t="s">
        <v>26</v>
      </c>
      <c r="C57" s="68"/>
      <c r="D57" s="68"/>
      <c r="E57" s="68"/>
      <c r="F57" s="69"/>
      <c r="G57" s="24">
        <v>44322</v>
      </c>
      <c r="H57" s="5">
        <f>303.75+5895.87+411531.7+263388.55+221619.15-896540.02+272033-272033+1707227.2+23411.92+2048.46+9866.63-1742553.98</f>
        <v>6199.2299999997485</v>
      </c>
      <c r="I57" s="10"/>
      <c r="L57" s="7"/>
    </row>
    <row r="58" spans="2:12" x14ac:dyDescent="0.25">
      <c r="B58" s="45" t="s">
        <v>27</v>
      </c>
      <c r="C58" s="46"/>
      <c r="D58" s="46"/>
      <c r="E58" s="46"/>
      <c r="F58" s="47"/>
      <c r="G58" s="22"/>
      <c r="H58" s="2">
        <v>0</v>
      </c>
      <c r="I58" s="10"/>
      <c r="J58" s="10"/>
    </row>
    <row r="59" spans="2:12" x14ac:dyDescent="0.25">
      <c r="B59" s="61" t="s">
        <v>28</v>
      </c>
      <c r="C59" s="62"/>
      <c r="D59" s="62"/>
      <c r="E59" s="62"/>
      <c r="F59" s="63"/>
      <c r="G59" s="22"/>
      <c r="H59" s="6">
        <f>H14+H30-H37-H51+H57-H58</f>
        <v>1864830.8799999973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25" t="s">
        <v>33</v>
      </c>
      <c r="C63" s="28">
        <v>15000.01</v>
      </c>
      <c r="D63" s="29" t="s">
        <v>63</v>
      </c>
    </row>
    <row r="64" spans="2:12" x14ac:dyDescent="0.25">
      <c r="B64" s="25" t="s">
        <v>34</v>
      </c>
      <c r="C64" s="28">
        <v>8640</v>
      </c>
      <c r="D64" s="29" t="s">
        <v>64</v>
      </c>
    </row>
    <row r="65" spans="2:4" x14ac:dyDescent="0.25">
      <c r="B65" s="25" t="s">
        <v>34</v>
      </c>
      <c r="C65" s="28">
        <v>2160</v>
      </c>
      <c r="D65" s="29" t="s">
        <v>65</v>
      </c>
    </row>
    <row r="66" spans="2:4" x14ac:dyDescent="0.25">
      <c r="B66" s="25" t="s">
        <v>35</v>
      </c>
      <c r="C66" s="28">
        <v>56400</v>
      </c>
      <c r="D66" s="29" t="s">
        <v>66</v>
      </c>
    </row>
    <row r="67" spans="2:4" x14ac:dyDescent="0.25">
      <c r="B67" s="25" t="s">
        <v>36</v>
      </c>
      <c r="C67" s="28">
        <v>1260</v>
      </c>
      <c r="D67" s="29" t="s">
        <v>67</v>
      </c>
    </row>
    <row r="68" spans="2:4" x14ac:dyDescent="0.25">
      <c r="B68" s="25" t="s">
        <v>36</v>
      </c>
      <c r="C68" s="28">
        <v>2770</v>
      </c>
      <c r="D68" s="29" t="s">
        <v>68</v>
      </c>
    </row>
    <row r="69" spans="2:4" x14ac:dyDescent="0.25">
      <c r="B69" s="25" t="s">
        <v>37</v>
      </c>
      <c r="C69" s="28">
        <v>7800</v>
      </c>
      <c r="D69" s="29" t="s">
        <v>69</v>
      </c>
    </row>
    <row r="70" spans="2:4" x14ac:dyDescent="0.25">
      <c r="B70" s="25" t="s">
        <v>37</v>
      </c>
      <c r="C70" s="28">
        <v>3125</v>
      </c>
      <c r="D70" s="29" t="s">
        <v>70</v>
      </c>
    </row>
    <row r="71" spans="2:4" x14ac:dyDescent="0.25">
      <c r="B71" s="25" t="s">
        <v>37</v>
      </c>
      <c r="C71" s="28">
        <v>9890</v>
      </c>
      <c r="D71" s="29" t="s">
        <v>71</v>
      </c>
    </row>
    <row r="72" spans="2:4" x14ac:dyDescent="0.25">
      <c r="B72" s="25" t="s">
        <v>37</v>
      </c>
      <c r="C72" s="28">
        <v>6100</v>
      </c>
      <c r="D72" s="29" t="s">
        <v>72</v>
      </c>
    </row>
    <row r="73" spans="2:4" x14ac:dyDescent="0.25">
      <c r="B73" s="25" t="s">
        <v>38</v>
      </c>
      <c r="C73" s="28">
        <v>150744</v>
      </c>
      <c r="D73" s="29" t="s">
        <v>73</v>
      </c>
    </row>
    <row r="74" spans="2:4" x14ac:dyDescent="0.25">
      <c r="B74" s="25" t="s">
        <v>39</v>
      </c>
      <c r="C74" s="28">
        <v>13890</v>
      </c>
      <c r="D74" s="29" t="s">
        <v>74</v>
      </c>
    </row>
    <row r="75" spans="2:4" x14ac:dyDescent="0.25">
      <c r="B75" s="25" t="s">
        <v>40</v>
      </c>
      <c r="C75" s="28">
        <v>4735.49</v>
      </c>
      <c r="D75" s="29" t="s">
        <v>75</v>
      </c>
    </row>
    <row r="76" spans="2:4" x14ac:dyDescent="0.25">
      <c r="B76" s="25" t="s">
        <v>40</v>
      </c>
      <c r="C76" s="28">
        <v>68701.070000000007</v>
      </c>
      <c r="D76" s="29" t="s">
        <v>75</v>
      </c>
    </row>
    <row r="77" spans="2:4" x14ac:dyDescent="0.25">
      <c r="B77" s="25" t="s">
        <v>40</v>
      </c>
      <c r="C77" s="28">
        <v>33347.919999999998</v>
      </c>
      <c r="D77" s="29" t="s">
        <v>76</v>
      </c>
    </row>
    <row r="78" spans="2:4" x14ac:dyDescent="0.25">
      <c r="B78" s="25" t="s">
        <v>40</v>
      </c>
      <c r="C78" s="28">
        <v>11773.77</v>
      </c>
      <c r="D78" s="29" t="s">
        <v>77</v>
      </c>
    </row>
    <row r="79" spans="2:4" x14ac:dyDescent="0.25">
      <c r="B79" s="25" t="s">
        <v>40</v>
      </c>
      <c r="C79" s="28">
        <v>4670.49</v>
      </c>
      <c r="D79" s="29" t="s">
        <v>78</v>
      </c>
    </row>
    <row r="80" spans="2:4" x14ac:dyDescent="0.25">
      <c r="B80" s="25" t="s">
        <v>41</v>
      </c>
      <c r="C80" s="28">
        <v>15000</v>
      </c>
      <c r="D80" s="29" t="s">
        <v>79</v>
      </c>
    </row>
    <row r="81" spans="2:4" x14ac:dyDescent="0.25">
      <c r="B81" s="25" t="s">
        <v>42</v>
      </c>
      <c r="C81" s="28">
        <v>4200</v>
      </c>
      <c r="D81" s="29" t="s">
        <v>80</v>
      </c>
    </row>
    <row r="82" spans="2:4" x14ac:dyDescent="0.25">
      <c r="B82" s="25" t="s">
        <v>42</v>
      </c>
      <c r="C82" s="28">
        <v>7056</v>
      </c>
      <c r="D82" s="29" t="s">
        <v>81</v>
      </c>
    </row>
    <row r="83" spans="2:4" x14ac:dyDescent="0.25">
      <c r="B83" s="25" t="s">
        <v>42</v>
      </c>
      <c r="C83" s="28">
        <v>4200</v>
      </c>
      <c r="D83" s="29" t="s">
        <v>82</v>
      </c>
    </row>
    <row r="84" spans="2:4" x14ac:dyDescent="0.25">
      <c r="B84" s="25" t="s">
        <v>43</v>
      </c>
      <c r="C84" s="28">
        <v>7500</v>
      </c>
      <c r="D84" s="29" t="s">
        <v>83</v>
      </c>
    </row>
    <row r="85" spans="2:4" x14ac:dyDescent="0.25">
      <c r="B85" s="25" t="s">
        <v>43</v>
      </c>
      <c r="C85" s="28">
        <v>1500</v>
      </c>
      <c r="D85" s="29" t="s">
        <v>84</v>
      </c>
    </row>
    <row r="86" spans="2:4" x14ac:dyDescent="0.25">
      <c r="B86" s="25" t="s">
        <v>43</v>
      </c>
      <c r="C86" s="28">
        <v>1500</v>
      </c>
      <c r="D86" s="29" t="s">
        <v>85</v>
      </c>
    </row>
    <row r="87" spans="2:4" x14ac:dyDescent="0.25">
      <c r="B87" s="25" t="s">
        <v>43</v>
      </c>
      <c r="C87" s="28">
        <v>1500</v>
      </c>
      <c r="D87" s="29" t="s">
        <v>86</v>
      </c>
    </row>
    <row r="88" spans="2:4" x14ac:dyDescent="0.25">
      <c r="B88" s="25" t="s">
        <v>43</v>
      </c>
      <c r="C88" s="28">
        <v>1800</v>
      </c>
      <c r="D88" s="29" t="s">
        <v>87</v>
      </c>
    </row>
    <row r="89" spans="2:4" x14ac:dyDescent="0.25">
      <c r="B89" s="25" t="s">
        <v>43</v>
      </c>
      <c r="C89" s="28">
        <v>1400</v>
      </c>
      <c r="D89" s="29" t="s">
        <v>88</v>
      </c>
    </row>
    <row r="90" spans="2:4" x14ac:dyDescent="0.25">
      <c r="B90" s="25" t="s">
        <v>43</v>
      </c>
      <c r="C90" s="28">
        <v>3500</v>
      </c>
      <c r="D90" s="29" t="s">
        <v>89</v>
      </c>
    </row>
    <row r="91" spans="2:4" x14ac:dyDescent="0.25">
      <c r="B91" s="25" t="s">
        <v>43</v>
      </c>
      <c r="C91" s="28">
        <v>14500</v>
      </c>
      <c r="D91" s="29" t="s">
        <v>90</v>
      </c>
    </row>
    <row r="92" spans="2:4" x14ac:dyDescent="0.25">
      <c r="B92" s="25" t="s">
        <v>43</v>
      </c>
      <c r="C92" s="28">
        <v>1500</v>
      </c>
      <c r="D92" s="29" t="s">
        <v>91</v>
      </c>
    </row>
    <row r="93" spans="2:4" x14ac:dyDescent="0.25">
      <c r="B93" s="25" t="s">
        <v>43</v>
      </c>
      <c r="C93" s="28">
        <v>3500</v>
      </c>
      <c r="D93" s="29" t="s">
        <v>92</v>
      </c>
    </row>
    <row r="94" spans="2:4" x14ac:dyDescent="0.25">
      <c r="B94" s="25" t="s">
        <v>43</v>
      </c>
      <c r="C94" s="28">
        <v>1260</v>
      </c>
      <c r="D94" s="29" t="s">
        <v>93</v>
      </c>
    </row>
    <row r="95" spans="2:4" x14ac:dyDescent="0.25">
      <c r="B95" s="25" t="s">
        <v>43</v>
      </c>
      <c r="C95" s="28">
        <v>12150</v>
      </c>
      <c r="D95" s="29" t="s">
        <v>94</v>
      </c>
    </row>
    <row r="96" spans="2:4" x14ac:dyDescent="0.25">
      <c r="B96" s="25" t="s">
        <v>43</v>
      </c>
      <c r="C96" s="28">
        <v>2760</v>
      </c>
      <c r="D96" s="29" t="s">
        <v>95</v>
      </c>
    </row>
    <row r="97" spans="2:4" x14ac:dyDescent="0.25">
      <c r="B97" s="25" t="s">
        <v>43</v>
      </c>
      <c r="C97" s="28">
        <v>9000</v>
      </c>
      <c r="D97" s="29" t="s">
        <v>96</v>
      </c>
    </row>
    <row r="98" spans="2:4" x14ac:dyDescent="0.25">
      <c r="B98" s="25" t="s">
        <v>43</v>
      </c>
      <c r="C98" s="28">
        <v>15600</v>
      </c>
      <c r="D98" s="29" t="s">
        <v>97</v>
      </c>
    </row>
    <row r="99" spans="2:4" x14ac:dyDescent="0.25">
      <c r="B99" s="25" t="s">
        <v>43</v>
      </c>
      <c r="C99" s="28">
        <v>1500</v>
      </c>
      <c r="D99" s="29" t="s">
        <v>98</v>
      </c>
    </row>
    <row r="100" spans="2:4" x14ac:dyDescent="0.25">
      <c r="B100" s="25" t="s">
        <v>43</v>
      </c>
      <c r="C100" s="30">
        <v>2800</v>
      </c>
      <c r="D100" s="29" t="s">
        <v>99</v>
      </c>
    </row>
    <row r="101" spans="2:4" x14ac:dyDescent="0.25">
      <c r="B101" s="25" t="s">
        <v>43</v>
      </c>
      <c r="C101" s="28">
        <v>1400</v>
      </c>
      <c r="D101" s="29" t="s">
        <v>100</v>
      </c>
    </row>
    <row r="102" spans="2:4" x14ac:dyDescent="0.25">
      <c r="B102" s="25" t="s">
        <v>43</v>
      </c>
      <c r="C102" s="28">
        <v>1400</v>
      </c>
      <c r="D102" s="29" t="s">
        <v>101</v>
      </c>
    </row>
    <row r="103" spans="2:4" x14ac:dyDescent="0.25">
      <c r="B103" s="25" t="s">
        <v>43</v>
      </c>
      <c r="C103" s="28">
        <v>2250</v>
      </c>
      <c r="D103" s="29" t="s">
        <v>102</v>
      </c>
    </row>
    <row r="104" spans="2:4" x14ac:dyDescent="0.25">
      <c r="B104" s="25" t="s">
        <v>43</v>
      </c>
      <c r="C104" s="28">
        <v>1450</v>
      </c>
      <c r="D104" s="29" t="s">
        <v>103</v>
      </c>
    </row>
    <row r="105" spans="2:4" x14ac:dyDescent="0.25">
      <c r="B105" s="25" t="s">
        <v>43</v>
      </c>
      <c r="C105" s="28">
        <v>1500</v>
      </c>
      <c r="D105" s="29" t="s">
        <v>104</v>
      </c>
    </row>
    <row r="106" spans="2:4" x14ac:dyDescent="0.25">
      <c r="B106" s="25" t="s">
        <v>43</v>
      </c>
      <c r="C106" s="28">
        <v>1500</v>
      </c>
      <c r="D106" s="29" t="s">
        <v>105</v>
      </c>
    </row>
    <row r="107" spans="2:4" x14ac:dyDescent="0.25">
      <c r="B107" s="25" t="s">
        <v>43</v>
      </c>
      <c r="C107" s="28">
        <v>1500</v>
      </c>
      <c r="D107" s="29" t="s">
        <v>106</v>
      </c>
    </row>
    <row r="108" spans="2:4" x14ac:dyDescent="0.25">
      <c r="B108" s="25" t="s">
        <v>43</v>
      </c>
      <c r="C108" s="28">
        <v>2800</v>
      </c>
      <c r="D108" s="29" t="s">
        <v>107</v>
      </c>
    </row>
    <row r="109" spans="2:4" x14ac:dyDescent="0.25">
      <c r="B109" s="25" t="s">
        <v>43</v>
      </c>
      <c r="C109" s="28">
        <v>3000</v>
      </c>
      <c r="D109" s="29" t="s">
        <v>108</v>
      </c>
    </row>
    <row r="110" spans="2:4" x14ac:dyDescent="0.25">
      <c r="B110" s="25" t="s">
        <v>43</v>
      </c>
      <c r="C110" s="28">
        <v>2900</v>
      </c>
      <c r="D110" s="29" t="s">
        <v>109</v>
      </c>
    </row>
    <row r="111" spans="2:4" x14ac:dyDescent="0.25">
      <c r="B111" s="25" t="s">
        <v>43</v>
      </c>
      <c r="C111" s="28">
        <v>1500</v>
      </c>
      <c r="D111" s="29" t="s">
        <v>110</v>
      </c>
    </row>
    <row r="112" spans="2:4" x14ac:dyDescent="0.25">
      <c r="B112" s="25" t="s">
        <v>43</v>
      </c>
      <c r="C112" s="28">
        <v>1500</v>
      </c>
      <c r="D112" s="29" t="s">
        <v>111</v>
      </c>
    </row>
    <row r="113" spans="2:4" x14ac:dyDescent="0.25">
      <c r="B113" s="25" t="s">
        <v>43</v>
      </c>
      <c r="C113" s="28">
        <v>1500</v>
      </c>
      <c r="D113" s="29" t="s">
        <v>112</v>
      </c>
    </row>
    <row r="114" spans="2:4" x14ac:dyDescent="0.25">
      <c r="B114" s="25" t="s">
        <v>43</v>
      </c>
      <c r="C114" s="28">
        <v>5000</v>
      </c>
      <c r="D114" s="29" t="s">
        <v>113</v>
      </c>
    </row>
    <row r="115" spans="2:4" x14ac:dyDescent="0.25">
      <c r="B115" s="25" t="s">
        <v>44</v>
      </c>
      <c r="C115" s="28">
        <v>2590</v>
      </c>
      <c r="D115" s="29" t="s">
        <v>114</v>
      </c>
    </row>
    <row r="116" spans="2:4" x14ac:dyDescent="0.25">
      <c r="B116" s="25" t="s">
        <v>44</v>
      </c>
      <c r="C116" s="28">
        <f>25990-19547.64</f>
        <v>6442.3600000000006</v>
      </c>
      <c r="D116" s="29" t="s">
        <v>115</v>
      </c>
    </row>
    <row r="117" spans="2:4" x14ac:dyDescent="0.25">
      <c r="B117" s="25" t="s">
        <v>45</v>
      </c>
      <c r="C117" s="28">
        <v>8000</v>
      </c>
      <c r="D117" s="29" t="s">
        <v>116</v>
      </c>
    </row>
    <row r="118" spans="2:4" x14ac:dyDescent="0.25">
      <c r="B118" s="25" t="s">
        <v>46</v>
      </c>
      <c r="C118" s="28">
        <v>59760</v>
      </c>
      <c r="D118" s="29" t="s">
        <v>117</v>
      </c>
    </row>
    <row r="119" spans="2:4" x14ac:dyDescent="0.25">
      <c r="B119" s="25" t="s">
        <v>46</v>
      </c>
      <c r="C119" s="28">
        <v>10800</v>
      </c>
      <c r="D119" s="29" t="s">
        <v>118</v>
      </c>
    </row>
    <row r="120" spans="2:4" x14ac:dyDescent="0.25">
      <c r="B120" s="25" t="s">
        <v>47</v>
      </c>
      <c r="C120" s="28">
        <v>6000</v>
      </c>
      <c r="D120" s="29" t="s">
        <v>119</v>
      </c>
    </row>
    <row r="121" spans="2:4" x14ac:dyDescent="0.25">
      <c r="B121" s="25" t="s">
        <v>48</v>
      </c>
      <c r="C121" s="28">
        <v>1860.01</v>
      </c>
      <c r="D121" s="29" t="s">
        <v>120</v>
      </c>
    </row>
    <row r="122" spans="2:4" x14ac:dyDescent="0.25">
      <c r="B122" s="25" t="s">
        <v>48</v>
      </c>
      <c r="C122" s="28">
        <v>4380</v>
      </c>
      <c r="D122" s="29" t="s">
        <v>121</v>
      </c>
    </row>
    <row r="123" spans="2:4" x14ac:dyDescent="0.25">
      <c r="B123" s="25" t="s">
        <v>49</v>
      </c>
      <c r="C123" s="28">
        <v>5700</v>
      </c>
      <c r="D123" s="29" t="s">
        <v>122</v>
      </c>
    </row>
    <row r="124" spans="2:4" x14ac:dyDescent="0.25">
      <c r="B124" s="25" t="s">
        <v>49</v>
      </c>
      <c r="C124" s="28">
        <v>1499.01</v>
      </c>
      <c r="D124" s="29" t="s">
        <v>123</v>
      </c>
    </row>
    <row r="125" spans="2:4" x14ac:dyDescent="0.25">
      <c r="B125" s="25" t="s">
        <v>49</v>
      </c>
      <c r="C125" s="31">
        <v>3420</v>
      </c>
      <c r="D125" s="29" t="s">
        <v>124</v>
      </c>
    </row>
    <row r="126" spans="2:4" x14ac:dyDescent="0.25">
      <c r="B126" s="25" t="s">
        <v>50</v>
      </c>
      <c r="C126" s="31">
        <v>16365.6</v>
      </c>
      <c r="D126" s="29" t="s">
        <v>125</v>
      </c>
    </row>
    <row r="127" spans="2:4" x14ac:dyDescent="0.25">
      <c r="B127" s="25" t="s">
        <v>51</v>
      </c>
      <c r="C127" s="31">
        <v>20000</v>
      </c>
      <c r="D127" s="29" t="s">
        <v>126</v>
      </c>
    </row>
    <row r="128" spans="2:4" x14ac:dyDescent="0.25">
      <c r="B128" s="25" t="s">
        <v>52</v>
      </c>
      <c r="C128" s="31">
        <v>37488</v>
      </c>
      <c r="D128" s="29" t="s">
        <v>127</v>
      </c>
    </row>
    <row r="129" spans="2:8" x14ac:dyDescent="0.25">
      <c r="B129" s="25" t="s">
        <v>53</v>
      </c>
      <c r="C129" s="31">
        <v>130600</v>
      </c>
      <c r="D129" s="29" t="s">
        <v>128</v>
      </c>
    </row>
    <row r="130" spans="2:8" x14ac:dyDescent="0.25">
      <c r="B130" s="25" t="s">
        <v>54</v>
      </c>
      <c r="C130" s="31">
        <v>2080</v>
      </c>
      <c r="D130" s="29" t="s">
        <v>129</v>
      </c>
    </row>
    <row r="131" spans="2:8" x14ac:dyDescent="0.25">
      <c r="B131" s="25" t="s">
        <v>54</v>
      </c>
      <c r="C131" s="31">
        <v>4200</v>
      </c>
      <c r="D131" s="29" t="s">
        <v>130</v>
      </c>
    </row>
    <row r="132" spans="2:8" x14ac:dyDescent="0.25">
      <c r="B132" s="25" t="s">
        <v>55</v>
      </c>
      <c r="C132" s="31">
        <v>54648</v>
      </c>
      <c r="D132" s="29" t="s">
        <v>131</v>
      </c>
    </row>
    <row r="133" spans="2:8" x14ac:dyDescent="0.25">
      <c r="B133" s="25" t="s">
        <v>55</v>
      </c>
      <c r="C133" s="31">
        <v>33626.400000000001</v>
      </c>
      <c r="D133" s="29" t="s">
        <v>132</v>
      </c>
    </row>
    <row r="134" spans="2:8" x14ac:dyDescent="0.25">
      <c r="B134" s="25" t="s">
        <v>56</v>
      </c>
      <c r="C134" s="31">
        <v>1420</v>
      </c>
      <c r="D134" s="29" t="s">
        <v>133</v>
      </c>
    </row>
    <row r="135" spans="2:8" x14ac:dyDescent="0.25">
      <c r="B135" s="25" t="s">
        <v>57</v>
      </c>
      <c r="C135" s="31">
        <v>54300</v>
      </c>
      <c r="D135" s="29" t="s">
        <v>134</v>
      </c>
    </row>
    <row r="136" spans="2:8" x14ac:dyDescent="0.25">
      <c r="B136" s="26" t="s">
        <v>58</v>
      </c>
      <c r="C136" s="32">
        <v>18988.439999999999</v>
      </c>
      <c r="D136" s="33" t="s">
        <v>135</v>
      </c>
    </row>
    <row r="137" spans="2:8" x14ac:dyDescent="0.25">
      <c r="B137" s="26" t="s">
        <v>58</v>
      </c>
      <c r="C137" s="32">
        <v>2591.5700000000002</v>
      </c>
      <c r="D137" s="33" t="s">
        <v>136</v>
      </c>
    </row>
    <row r="138" spans="2:8" x14ac:dyDescent="0.25">
      <c r="B138" s="26" t="s">
        <v>58</v>
      </c>
      <c r="C138" s="32">
        <v>2135.41</v>
      </c>
      <c r="D138" s="33" t="s">
        <v>137</v>
      </c>
    </row>
    <row r="139" spans="2:8" x14ac:dyDescent="0.25">
      <c r="B139" s="26" t="s">
        <v>58</v>
      </c>
      <c r="C139" s="32">
        <v>6394.59</v>
      </c>
      <c r="D139" s="33" t="s">
        <v>138</v>
      </c>
    </row>
    <row r="140" spans="2:8" x14ac:dyDescent="0.25">
      <c r="B140" s="26" t="s">
        <v>58</v>
      </c>
      <c r="C140" s="32">
        <v>20891.88</v>
      </c>
      <c r="D140" s="42" t="s">
        <v>139</v>
      </c>
    </row>
    <row r="141" spans="2:8" x14ac:dyDescent="0.25">
      <c r="B141" s="26" t="s">
        <v>59</v>
      </c>
      <c r="C141" s="37">
        <v>16780.830000000002</v>
      </c>
      <c r="D141" s="43" t="s">
        <v>140</v>
      </c>
    </row>
    <row r="142" spans="2:8" x14ac:dyDescent="0.25">
      <c r="B142" s="26" t="s">
        <v>59</v>
      </c>
      <c r="C142" s="37">
        <v>13020.8</v>
      </c>
      <c r="D142" s="43" t="s">
        <v>141</v>
      </c>
      <c r="E142" s="8"/>
      <c r="F142" s="8"/>
      <c r="G142" s="44"/>
      <c r="H142" s="36"/>
    </row>
    <row r="143" spans="2:8" x14ac:dyDescent="0.25">
      <c r="B143" s="35" t="s">
        <v>146</v>
      </c>
      <c r="C143" s="38">
        <f>SUM(C63:C142)</f>
        <v>1089916.6499999999</v>
      </c>
      <c r="D143" s="34"/>
      <c r="E143" s="10"/>
      <c r="F143" s="36"/>
      <c r="G143" s="44"/>
      <c r="H143" s="8"/>
    </row>
    <row r="144" spans="2:8" x14ac:dyDescent="0.25">
      <c r="B144" s="25" t="s">
        <v>44</v>
      </c>
      <c r="C144" s="39">
        <v>19547.64</v>
      </c>
      <c r="D144" s="29" t="s">
        <v>115</v>
      </c>
      <c r="E144" s="10"/>
      <c r="F144" s="36"/>
      <c r="G144" s="8"/>
      <c r="H144" s="8"/>
    </row>
    <row r="145" spans="2:8" x14ac:dyDescent="0.25">
      <c r="B145" s="35" t="s">
        <v>147</v>
      </c>
      <c r="C145" s="38">
        <f>SUM(C144)</f>
        <v>19547.64</v>
      </c>
      <c r="D145" s="34"/>
      <c r="E145" s="10"/>
      <c r="F145" s="36"/>
      <c r="G145" s="8"/>
      <c r="H145" s="8"/>
    </row>
    <row r="146" spans="2:8" x14ac:dyDescent="0.25">
      <c r="B146" s="27" t="s">
        <v>60</v>
      </c>
      <c r="C146" s="40">
        <v>20800</v>
      </c>
      <c r="D146" s="29" t="s">
        <v>142</v>
      </c>
      <c r="E146" s="8"/>
      <c r="F146" s="36"/>
      <c r="G146" s="8"/>
      <c r="H146" s="8"/>
    </row>
    <row r="147" spans="2:8" x14ac:dyDescent="0.25">
      <c r="B147" s="25" t="s">
        <v>60</v>
      </c>
      <c r="C147" s="40">
        <v>19450</v>
      </c>
      <c r="D147" s="29" t="s">
        <v>143</v>
      </c>
      <c r="E147" s="8"/>
      <c r="F147" s="44"/>
      <c r="G147" s="8"/>
      <c r="H147" s="8"/>
    </row>
    <row r="148" spans="2:8" x14ac:dyDescent="0.25">
      <c r="B148" s="35" t="s">
        <v>148</v>
      </c>
      <c r="C148" s="40">
        <f>SUM(C146:C147)</f>
        <v>40250</v>
      </c>
      <c r="D148" s="29"/>
      <c r="E148" s="8"/>
      <c r="F148" s="44"/>
      <c r="G148" s="8"/>
      <c r="H148" s="8"/>
    </row>
    <row r="149" spans="2:8" x14ac:dyDescent="0.25">
      <c r="B149" s="25" t="s">
        <v>60</v>
      </c>
      <c r="C149" s="40">
        <v>16450</v>
      </c>
      <c r="D149" s="29" t="s">
        <v>143</v>
      </c>
      <c r="E149" s="8"/>
      <c r="F149" s="44"/>
      <c r="G149" s="8"/>
      <c r="H149" s="8"/>
    </row>
    <row r="150" spans="2:8" x14ac:dyDescent="0.25">
      <c r="B150" s="25" t="s">
        <v>60</v>
      </c>
      <c r="C150" s="40">
        <v>25100</v>
      </c>
      <c r="D150" s="29" t="s">
        <v>118</v>
      </c>
      <c r="E150" s="8"/>
      <c r="F150" s="8"/>
      <c r="G150" s="44"/>
      <c r="H150" s="8"/>
    </row>
    <row r="151" spans="2:8" x14ac:dyDescent="0.25">
      <c r="B151" s="25" t="s">
        <v>61</v>
      </c>
      <c r="C151" s="40">
        <v>3600</v>
      </c>
      <c r="D151" s="29" t="s">
        <v>144</v>
      </c>
      <c r="G151" s="7"/>
    </row>
    <row r="152" spans="2:8" x14ac:dyDescent="0.25">
      <c r="B152" s="25" t="s">
        <v>62</v>
      </c>
      <c r="C152" s="40">
        <v>44600</v>
      </c>
      <c r="D152" s="29" t="s">
        <v>145</v>
      </c>
    </row>
    <row r="153" spans="2:8" x14ac:dyDescent="0.25">
      <c r="B153" s="35" t="s">
        <v>149</v>
      </c>
      <c r="C153" s="41">
        <f>SUM(C149:C152)</f>
        <v>89750</v>
      </c>
      <c r="D153" s="29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2021-05-10T07:33:51Z</cp:lastPrinted>
  <dcterms:created xsi:type="dcterms:W3CDTF">2018-11-15T09:32:50Z</dcterms:created>
  <dcterms:modified xsi:type="dcterms:W3CDTF">2021-05-10T07:33:57Z</dcterms:modified>
  <cp:category/>
  <cp:contentStatus/>
</cp:coreProperties>
</file>